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22" i="1"/>
  <c r="B22"/>
  <c r="B10" l="1"/>
  <c r="B42" s="1"/>
  <c r="C10"/>
  <c r="C42" s="1"/>
  <c r="B12"/>
  <c r="C12"/>
  <c r="D32"/>
  <c r="B39" s="1"/>
  <c r="B41" s="1"/>
  <c r="B43" s="1"/>
  <c r="B44" s="1"/>
  <c r="E32"/>
  <c r="C39" s="1"/>
  <c r="C41" s="1"/>
  <c r="C43" s="1"/>
  <c r="C44" s="1"/>
  <c r="D33"/>
  <c r="E33"/>
  <c r="F55" l="1"/>
  <c r="B45"/>
  <c r="F56" s="1"/>
  <c r="G55"/>
  <c r="C45"/>
  <c r="G56" s="1"/>
</calcChain>
</file>

<file path=xl/sharedStrings.xml><?xml version="1.0" encoding="utf-8"?>
<sst xmlns="http://schemas.openxmlformats.org/spreadsheetml/2006/main" count="44" uniqueCount="38">
  <si>
    <t>Anni agevolati</t>
  </si>
  <si>
    <t>euro</t>
  </si>
  <si>
    <t>Ricavi anni successivi</t>
  </si>
  <si>
    <t>Ricavi anni agevolati</t>
  </si>
  <si>
    <t>importo</t>
  </si>
  <si>
    <t>prezzo kWh</t>
  </si>
  <si>
    <t>anni</t>
  </si>
  <si>
    <t>kWh</t>
  </si>
  <si>
    <t>Produzione annua</t>
  </si>
  <si>
    <t>ore/anno</t>
  </si>
  <si>
    <t>Producibilità specifica</t>
  </si>
  <si>
    <t>RICAVI</t>
  </si>
  <si>
    <t>Potenza impianto in kw</t>
  </si>
  <si>
    <t>Totale spese</t>
  </si>
  <si>
    <t>Royalties</t>
  </si>
  <si>
    <t>Affitto terreni</t>
  </si>
  <si>
    <t>SPESE</t>
  </si>
  <si>
    <t>Totale euro</t>
  </si>
  <si>
    <t>Costituzione S.r.l.</t>
  </si>
  <si>
    <t>Costo impianto</t>
  </si>
  <si>
    <t>Allaccio alla rete</t>
  </si>
  <si>
    <t>Impianto chiavi in mano</t>
  </si>
  <si>
    <t>INVESTIMENTO</t>
  </si>
  <si>
    <t>Assicurazione e Manutenzione</t>
  </si>
  <si>
    <t>Compenso amministratori</t>
  </si>
  <si>
    <t>Anni richiesti per l'ammortamento senza considerare l'imposizione fiscale</t>
  </si>
  <si>
    <t>Tassazione (IRES + IRAP)</t>
  </si>
  <si>
    <t>Totale ante imposte anni agevolati</t>
  </si>
  <si>
    <t>Totale netto</t>
  </si>
  <si>
    <t>Ammortamenti</t>
  </si>
  <si>
    <t>Totale sottratti gli ammortamenti</t>
  </si>
  <si>
    <t>Anni per l'ammortamento considerando l'imposizione fiscale (quindi anni per recuperare il capitale investito</t>
  </si>
  <si>
    <t>Ricavi</t>
  </si>
  <si>
    <t>Guadagno annuo primi 15 anni</t>
  </si>
  <si>
    <t>Commercialista e camera di commercio</t>
  </si>
  <si>
    <t>L'impianto della potenza di 55 kw è il modello ARIA “Libellula” 55 kw http://www.aria-srl.it/aria/ariacm/index.php?option=com_content&amp;view=article&amp;id=8&amp;Itemid=4</t>
  </si>
  <si>
    <t>L'impianto della potenza di 100 kw è il modello Northern Power http://www.northernpower.com/ installato da una impresa italiana</t>
  </si>
  <si>
    <t>Il tempo di vita dell'impianto è stimato in circa 20 anni. Riportiamo i dati per i primi 15 anni, periodo in cui valgono gli incentivi della tariffa fissa onnicomprensiva</t>
  </si>
</sst>
</file>

<file path=xl/styles.xml><?xml version="1.0" encoding="utf-8"?>
<styleSheet xmlns="http://schemas.openxmlformats.org/spreadsheetml/2006/main">
  <numFmts count="2">
    <numFmt numFmtId="164" formatCode="0,000"/>
    <numFmt numFmtId="165" formatCode="0.000"/>
  </numFmts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164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3" borderId="0" xfId="0" applyFont="1" applyFill="1" applyAlignment="1">
      <alignment wrapText="1"/>
    </xf>
    <xf numFmtId="4" fontId="1" fillId="0" borderId="13" xfId="0" applyNumberFormat="1" applyFont="1" applyBorder="1"/>
    <xf numFmtId="4" fontId="1" fillId="0" borderId="14" xfId="0" applyNumberFormat="1" applyFont="1" applyBorder="1"/>
    <xf numFmtId="0" fontId="1" fillId="0" borderId="15" xfId="0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12" xfId="0" applyFont="1" applyBorder="1"/>
    <xf numFmtId="4" fontId="1" fillId="0" borderId="4" xfId="0" applyNumberFormat="1" applyFont="1" applyBorder="1"/>
    <xf numFmtId="4" fontId="1" fillId="0" borderId="5" xfId="0" applyNumberFormat="1" applyFont="1" applyBorder="1"/>
    <xf numFmtId="0" fontId="1" fillId="0" borderId="6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0" xfId="0" applyFont="1" applyBorder="1" applyAlignment="1"/>
    <xf numFmtId="0" fontId="4" fillId="4" borderId="0" xfId="0" applyFont="1" applyFill="1" applyBorder="1" applyAlignment="1"/>
    <xf numFmtId="0" fontId="1" fillId="0" borderId="0" xfId="0" applyFont="1" applyBorder="1"/>
    <xf numFmtId="4" fontId="1" fillId="0" borderId="0" xfId="0" applyNumberFormat="1" applyFont="1" applyBorder="1"/>
    <xf numFmtId="0" fontId="3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1" fillId="0" borderId="4" xfId="0" applyFont="1" applyBorder="1"/>
    <xf numFmtId="4" fontId="3" fillId="0" borderId="5" xfId="0" applyNumberFormat="1" applyFont="1" applyBorder="1" applyAlignment="1">
      <alignment horizontal="right" wrapText="1"/>
    </xf>
    <xf numFmtId="4" fontId="2" fillId="3" borderId="2" xfId="0" applyNumberFormat="1" applyFont="1" applyFill="1" applyBorder="1" applyAlignment="1">
      <alignment horizontal="right" wrapText="1"/>
    </xf>
    <xf numFmtId="0" fontId="1" fillId="0" borderId="18" xfId="0" applyFont="1" applyBorder="1"/>
    <xf numFmtId="4" fontId="1" fillId="0" borderId="17" xfId="0" applyNumberFormat="1" applyFont="1" applyBorder="1"/>
    <xf numFmtId="4" fontId="1" fillId="0" borderId="16" xfId="0" applyNumberFormat="1" applyFont="1" applyBorder="1"/>
    <xf numFmtId="0" fontId="3" fillId="2" borderId="5" xfId="0" applyFont="1" applyFill="1" applyBorder="1" applyAlignment="1">
      <alignment horizontal="center" wrapText="1"/>
    </xf>
    <xf numFmtId="4" fontId="3" fillId="0" borderId="5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165" fontId="3" fillId="0" borderId="5" xfId="0" applyNumberFormat="1" applyFont="1" applyFill="1" applyBorder="1" applyAlignment="1" applyProtection="1">
      <alignment horizontal="center" wrapText="1"/>
      <protection locked="0"/>
    </xf>
    <xf numFmtId="165" fontId="3" fillId="0" borderId="2" xfId="0" applyNumberFormat="1" applyFont="1" applyFill="1" applyBorder="1" applyAlignment="1" applyProtection="1">
      <alignment horizontal="center" wrapText="1"/>
      <protection locked="0"/>
    </xf>
    <xf numFmtId="4" fontId="1" fillId="0" borderId="0" xfId="0" applyNumberFormat="1" applyFont="1"/>
    <xf numFmtId="4" fontId="1" fillId="4" borderId="14" xfId="0" applyNumberFormat="1" applyFont="1" applyFill="1" applyBorder="1"/>
    <xf numFmtId="4" fontId="1" fillId="4" borderId="13" xfId="0" applyNumberFormat="1" applyFont="1" applyFill="1" applyBorder="1"/>
    <xf numFmtId="4" fontId="1" fillId="5" borderId="1" xfId="0" applyNumberFormat="1" applyFont="1" applyFill="1" applyBorder="1"/>
    <xf numFmtId="0" fontId="2" fillId="6" borderId="0" xfId="0" applyFont="1" applyFill="1" applyAlignment="1">
      <alignment wrapText="1"/>
    </xf>
    <xf numFmtId="0" fontId="4" fillId="7" borderId="0" xfId="0" applyFont="1" applyFill="1" applyAlignment="1"/>
    <xf numFmtId="0" fontId="3" fillId="0" borderId="0" xfId="0" applyFont="1" applyBorder="1" applyAlignment="1">
      <alignment wrapText="1"/>
    </xf>
    <xf numFmtId="165" fontId="3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23" xfId="0" applyBorder="1"/>
    <xf numFmtId="0" fontId="1" fillId="0" borderId="24" xfId="0" applyFont="1" applyBorder="1"/>
    <xf numFmtId="0" fontId="3" fillId="2" borderId="11" xfId="0" applyFont="1" applyFill="1" applyBorder="1" applyAlignment="1">
      <alignment horizontal="center" wrapText="1"/>
    </xf>
    <xf numFmtId="0" fontId="1" fillId="2" borderId="10" xfId="0" applyFont="1" applyFill="1" applyBorder="1"/>
    <xf numFmtId="164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/>
    <xf numFmtId="0" fontId="3" fillId="0" borderId="4" xfId="0" applyFont="1" applyBorder="1" applyAlignment="1">
      <alignment horizontal="center" wrapText="1"/>
    </xf>
    <xf numFmtId="0" fontId="0" fillId="0" borderId="5" xfId="0" applyBorder="1"/>
    <xf numFmtId="0" fontId="1" fillId="0" borderId="5" xfId="0" applyFont="1" applyBorder="1"/>
    <xf numFmtId="164" fontId="1" fillId="0" borderId="0" xfId="0" applyNumberFormat="1" applyFont="1" applyBorder="1"/>
    <xf numFmtId="0" fontId="3" fillId="2" borderId="6" xfId="0" applyFont="1" applyFill="1" applyBorder="1" applyAlignment="1">
      <alignment horizontal="center" wrapText="1"/>
    </xf>
    <xf numFmtId="4" fontId="1" fillId="0" borderId="6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6" borderId="5" xfId="0" applyNumberFormat="1" applyFont="1" applyFill="1" applyBorder="1" applyAlignment="1">
      <alignment wrapText="1"/>
    </xf>
    <xf numFmtId="4" fontId="1" fillId="6" borderId="4" xfId="0" applyNumberFormat="1" applyFont="1" applyFill="1" applyBorder="1"/>
    <xf numFmtId="4" fontId="2" fillId="6" borderId="2" xfId="0" applyNumberFormat="1" applyFont="1" applyFill="1" applyBorder="1" applyAlignment="1">
      <alignment wrapText="1"/>
    </xf>
    <xf numFmtId="4" fontId="1" fillId="6" borderId="1" xfId="0" applyNumberFormat="1" applyFont="1" applyFill="1" applyBorder="1"/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8" borderId="0" xfId="0" applyFill="1" applyAlignment="1"/>
    <xf numFmtId="0" fontId="5" fillId="0" borderId="0" xfId="0" applyFont="1" applyAlignment="1"/>
    <xf numFmtId="0" fontId="0" fillId="8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>
      <selection activeCell="D8" sqref="D8"/>
    </sheetView>
  </sheetViews>
  <sheetFormatPr defaultRowHeight="15"/>
  <cols>
    <col min="1" max="1" width="24.5703125" bestFit="1" customWidth="1"/>
  </cols>
  <sheetData>
    <row r="1" spans="1:16" ht="33" customHeight="1">
      <c r="A1" s="80" t="s">
        <v>35</v>
      </c>
      <c r="B1" s="80"/>
      <c r="C1" s="80"/>
      <c r="D1" s="80"/>
      <c r="E1" s="80"/>
      <c r="F1" s="80"/>
      <c r="G1" s="80"/>
      <c r="H1" s="80"/>
      <c r="I1" s="78"/>
      <c r="J1" s="78"/>
      <c r="K1" s="78"/>
      <c r="L1" s="78"/>
      <c r="M1" s="78"/>
      <c r="N1" s="78"/>
      <c r="O1" s="78"/>
      <c r="P1" s="78"/>
    </row>
    <row r="2" spans="1:16" ht="38.25" customHeight="1">
      <c r="A2" s="80" t="s">
        <v>36</v>
      </c>
      <c r="B2" s="80"/>
      <c r="C2" s="80"/>
      <c r="D2" s="80"/>
      <c r="E2" s="80"/>
      <c r="F2" s="80"/>
      <c r="G2" s="80"/>
      <c r="H2" s="80"/>
      <c r="I2" s="78"/>
      <c r="J2" s="78"/>
      <c r="K2" s="78"/>
      <c r="L2" s="78"/>
      <c r="M2" s="78"/>
      <c r="N2" s="78"/>
      <c r="O2" s="78"/>
      <c r="P2" s="78"/>
    </row>
    <row r="3" spans="1:16" ht="34.5" customHeight="1">
      <c r="A3" s="81" t="s">
        <v>37</v>
      </c>
      <c r="B3" s="81"/>
      <c r="C3" s="81"/>
      <c r="D3" s="81"/>
      <c r="E3" s="81"/>
      <c r="F3" s="81"/>
      <c r="G3" s="81"/>
      <c r="H3" s="81"/>
      <c r="I3" s="79"/>
      <c r="J3" s="79"/>
      <c r="K3" s="79"/>
      <c r="L3" s="79"/>
      <c r="M3" s="79"/>
      <c r="N3" s="79"/>
      <c r="O3" s="79"/>
      <c r="P3" s="79"/>
    </row>
    <row r="5" spans="1:16" ht="15.75" thickBot="1">
      <c r="A5" s="21" t="s">
        <v>22</v>
      </c>
      <c r="B5" s="20"/>
      <c r="C5" s="20"/>
      <c r="D5" s="1"/>
      <c r="E5" s="1"/>
      <c r="F5" s="1"/>
      <c r="G5" s="1"/>
    </row>
    <row r="6" spans="1:16">
      <c r="A6" s="72"/>
      <c r="B6" s="70" t="s">
        <v>12</v>
      </c>
      <c r="C6" s="71"/>
      <c r="D6" s="1"/>
      <c r="E6" s="1"/>
      <c r="F6" s="1"/>
      <c r="G6" s="1"/>
    </row>
    <row r="7" spans="1:16">
      <c r="A7" s="73"/>
      <c r="B7" s="19">
        <v>55</v>
      </c>
      <c r="C7" s="18">
        <v>100</v>
      </c>
      <c r="D7" s="1"/>
      <c r="E7" s="1"/>
      <c r="F7" s="1"/>
      <c r="G7" s="1"/>
    </row>
    <row r="8" spans="1:16">
      <c r="A8" s="17" t="s">
        <v>21</v>
      </c>
      <c r="B8" s="16">
        <v>191225</v>
      </c>
      <c r="C8" s="15">
        <v>350000</v>
      </c>
      <c r="D8" s="1"/>
      <c r="E8" s="1"/>
      <c r="F8" s="1"/>
      <c r="G8" s="1"/>
    </row>
    <row r="9" spans="1:16" ht="15.75" thickBot="1">
      <c r="A9" s="14" t="s">
        <v>20</v>
      </c>
      <c r="B9" s="13">
        <v>4700</v>
      </c>
      <c r="C9" s="12">
        <v>4700</v>
      </c>
      <c r="D9" s="1"/>
      <c r="E9" s="1"/>
      <c r="F9" s="1"/>
      <c r="G9" s="1"/>
    </row>
    <row r="10" spans="1:16" ht="15.75" thickBot="1">
      <c r="A10" s="11" t="s">
        <v>19</v>
      </c>
      <c r="B10" s="10">
        <f>SUM(B8:B9)</f>
        <v>195925</v>
      </c>
      <c r="C10" s="9">
        <f>SUM(C8:C9)</f>
        <v>354700</v>
      </c>
      <c r="D10" s="1"/>
      <c r="E10" s="1"/>
      <c r="F10" s="1"/>
      <c r="G10" s="1"/>
    </row>
    <row r="11" spans="1:16" ht="15.75" thickBot="1">
      <c r="A11" s="30" t="s">
        <v>18</v>
      </c>
      <c r="B11" s="31">
        <v>2500</v>
      </c>
      <c r="C11" s="32">
        <v>2500</v>
      </c>
      <c r="D11" s="1"/>
      <c r="E11" s="38"/>
      <c r="F11" s="1"/>
      <c r="G11" s="1"/>
    </row>
    <row r="12" spans="1:16" ht="15.75" thickBot="1">
      <c r="A12" s="11" t="s">
        <v>17</v>
      </c>
      <c r="B12" s="39">
        <f>B10+B11</f>
        <v>198425</v>
      </c>
      <c r="C12" s="40">
        <f>C10+C11</f>
        <v>357200</v>
      </c>
      <c r="D12" s="1"/>
      <c r="E12" s="1"/>
      <c r="F12" s="1"/>
      <c r="G12" s="1"/>
    </row>
    <row r="13" spans="1:16">
      <c r="A13" s="22"/>
      <c r="B13" s="23"/>
      <c r="C13" s="23"/>
      <c r="D13" s="1"/>
      <c r="E13" s="38"/>
      <c r="F13" s="1"/>
      <c r="G13" s="1"/>
    </row>
    <row r="14" spans="1:16">
      <c r="A14" s="1"/>
      <c r="B14" s="1"/>
      <c r="C14" s="1"/>
      <c r="D14" s="1"/>
      <c r="E14" s="1"/>
      <c r="F14" s="1"/>
      <c r="G14" s="1"/>
    </row>
    <row r="15" spans="1:16" ht="15.75" thickBot="1">
      <c r="A15" s="8" t="s">
        <v>16</v>
      </c>
      <c r="B15" s="1"/>
      <c r="C15" s="1"/>
      <c r="D15" s="1"/>
      <c r="E15" s="1"/>
      <c r="F15" s="1"/>
      <c r="G15" s="1"/>
    </row>
    <row r="16" spans="1:16">
      <c r="A16" s="72"/>
      <c r="B16" s="66" t="s">
        <v>12</v>
      </c>
      <c r="C16" s="65"/>
      <c r="D16" s="1"/>
      <c r="E16" s="1"/>
      <c r="F16" s="1"/>
      <c r="G16" s="1"/>
    </row>
    <row r="17" spans="1:7">
      <c r="A17" s="73"/>
      <c r="B17" s="24">
        <v>55</v>
      </c>
      <c r="C17" s="26">
        <v>100</v>
      </c>
      <c r="D17" s="1"/>
      <c r="E17" s="1"/>
      <c r="F17" s="1"/>
      <c r="G17" s="1"/>
    </row>
    <row r="18" spans="1:7">
      <c r="A18" s="5" t="s">
        <v>15</v>
      </c>
      <c r="B18" s="34">
        <v>5000</v>
      </c>
      <c r="C18" s="15">
        <v>10000</v>
      </c>
      <c r="D18" s="1"/>
      <c r="E18" s="1"/>
      <c r="F18" s="1"/>
      <c r="G18" s="1"/>
    </row>
    <row r="19" spans="1:7">
      <c r="A19" s="5" t="s">
        <v>14</v>
      </c>
      <c r="B19" s="34">
        <v>0</v>
      </c>
      <c r="C19" s="15">
        <v>0</v>
      </c>
      <c r="D19" s="1"/>
      <c r="E19" s="1"/>
      <c r="F19" s="1"/>
      <c r="G19" s="1"/>
    </row>
    <row r="20" spans="1:7">
      <c r="A20" s="5" t="s">
        <v>23</v>
      </c>
      <c r="B20" s="28">
        <v>3654</v>
      </c>
      <c r="C20" s="15">
        <v>5000</v>
      </c>
      <c r="D20" s="1"/>
      <c r="E20" s="1"/>
      <c r="F20" s="1"/>
      <c r="G20" s="1"/>
    </row>
    <row r="21" spans="1:7" ht="23.25">
      <c r="A21" s="5" t="s">
        <v>34</v>
      </c>
      <c r="B21" s="28">
        <v>1900</v>
      </c>
      <c r="C21" s="15">
        <v>1900</v>
      </c>
      <c r="D21" s="1"/>
      <c r="E21" s="1"/>
      <c r="F21" s="1"/>
      <c r="G21" s="1"/>
    </row>
    <row r="22" spans="1:7" ht="15.75" thickBot="1">
      <c r="A22" s="3" t="s">
        <v>13</v>
      </c>
      <c r="B22" s="29">
        <f>SUM(B18:B21)</f>
        <v>10554</v>
      </c>
      <c r="C22" s="41">
        <f>SUM(C18:C21)</f>
        <v>16900</v>
      </c>
      <c r="D22" s="1"/>
      <c r="E22" s="1"/>
      <c r="F22" s="1"/>
      <c r="G22" s="1"/>
    </row>
    <row r="23" spans="1:7">
      <c r="A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 ht="15.75" thickBot="1">
      <c r="A25" s="42" t="s">
        <v>11</v>
      </c>
      <c r="B25" s="1"/>
      <c r="C25" s="1"/>
      <c r="D25" s="1"/>
      <c r="E25" s="1"/>
      <c r="F25" s="1"/>
      <c r="G25" s="1"/>
    </row>
    <row r="26" spans="1:7">
      <c r="A26" s="74"/>
      <c r="B26" s="75"/>
      <c r="C26" s="75"/>
      <c r="D26" s="66" t="s">
        <v>12</v>
      </c>
      <c r="E26" s="65"/>
      <c r="F26" s="1"/>
      <c r="G26" s="1"/>
    </row>
    <row r="27" spans="1:7">
      <c r="A27" s="76"/>
      <c r="B27" s="77"/>
      <c r="C27" s="77"/>
      <c r="D27" s="33">
        <v>55</v>
      </c>
      <c r="E27" s="18">
        <v>100</v>
      </c>
      <c r="F27" s="1"/>
      <c r="G27" s="1"/>
    </row>
    <row r="28" spans="1:7">
      <c r="A28" s="5" t="s">
        <v>10</v>
      </c>
      <c r="B28" s="53"/>
      <c r="C28" s="33" t="s">
        <v>9</v>
      </c>
      <c r="D28" s="6">
        <v>2000</v>
      </c>
      <c r="E28" s="52">
        <v>2000</v>
      </c>
      <c r="F28" s="22"/>
      <c r="G28" s="1"/>
    </row>
    <row r="29" spans="1:7">
      <c r="A29" s="5" t="s">
        <v>8</v>
      </c>
      <c r="B29" s="53"/>
      <c r="C29" s="33" t="s">
        <v>7</v>
      </c>
      <c r="D29" s="6">
        <v>110000</v>
      </c>
      <c r="E29" s="52">
        <v>235000</v>
      </c>
      <c r="F29" s="22"/>
      <c r="G29" s="1"/>
    </row>
    <row r="30" spans="1:7">
      <c r="A30" s="5" t="s">
        <v>0</v>
      </c>
      <c r="B30" s="53"/>
      <c r="C30" s="4" t="s">
        <v>6</v>
      </c>
      <c r="D30" s="35">
        <v>15</v>
      </c>
      <c r="E30" s="52">
        <v>15</v>
      </c>
      <c r="F30" s="22"/>
      <c r="G30" s="1"/>
    </row>
    <row r="31" spans="1:7" ht="23.25">
      <c r="A31" s="5"/>
      <c r="B31" s="25"/>
      <c r="C31" s="33" t="s">
        <v>5</v>
      </c>
      <c r="D31" s="4" t="s">
        <v>4</v>
      </c>
      <c r="E31" s="27"/>
      <c r="F31" s="22"/>
      <c r="G31" s="1"/>
    </row>
    <row r="32" spans="1:7">
      <c r="A32" s="5" t="s">
        <v>3</v>
      </c>
      <c r="B32" s="4" t="s">
        <v>1</v>
      </c>
      <c r="C32" s="36">
        <v>0.3</v>
      </c>
      <c r="D32" s="60">
        <f>D29*C32</f>
        <v>33000</v>
      </c>
      <c r="E32" s="61">
        <f>E29*C32</f>
        <v>70500</v>
      </c>
      <c r="F32" s="22"/>
      <c r="G32" s="1"/>
    </row>
    <row r="33" spans="1:9" ht="15.75" thickBot="1">
      <c r="A33" s="3" t="s">
        <v>2</v>
      </c>
      <c r="B33" s="2" t="s">
        <v>1</v>
      </c>
      <c r="C33" s="37">
        <v>9.8000000000000004E-2</v>
      </c>
      <c r="D33" s="62">
        <f>D29*C33</f>
        <v>10780</v>
      </c>
      <c r="E33" s="63">
        <f>E29*C33</f>
        <v>23030</v>
      </c>
      <c r="F33" s="1"/>
      <c r="G33" s="1"/>
    </row>
    <row r="34" spans="1:9">
      <c r="A34" s="44"/>
      <c r="B34" s="7"/>
      <c r="C34" s="45"/>
      <c r="D34" s="50"/>
      <c r="E34" s="51"/>
      <c r="F34" s="1"/>
      <c r="G34" s="1"/>
    </row>
    <row r="35" spans="1:9">
      <c r="A35" s="1"/>
      <c r="B35" s="1"/>
      <c r="C35" s="1"/>
      <c r="D35" s="1"/>
      <c r="E35" s="1"/>
      <c r="F35" s="1"/>
      <c r="G35" s="1"/>
    </row>
    <row r="36" spans="1:9" ht="15.75" thickBot="1">
      <c r="A36" s="43" t="s">
        <v>33</v>
      </c>
      <c r="B36" s="1"/>
      <c r="C36" s="1"/>
      <c r="D36" s="1"/>
      <c r="E36" s="1"/>
      <c r="F36" s="1"/>
      <c r="G36" s="1"/>
      <c r="H36" s="1"/>
      <c r="I36" s="1"/>
    </row>
    <row r="37" spans="1:9">
      <c r="A37" s="46"/>
      <c r="B37" s="66" t="s">
        <v>12</v>
      </c>
      <c r="C37" s="65"/>
      <c r="D37" s="1"/>
      <c r="E37" s="1"/>
      <c r="F37" s="1"/>
      <c r="G37" s="1"/>
      <c r="H37" s="1"/>
      <c r="I37" s="1"/>
    </row>
    <row r="38" spans="1:9">
      <c r="A38" s="47"/>
      <c r="B38" s="48">
        <v>55</v>
      </c>
      <c r="C38" s="49">
        <v>100</v>
      </c>
      <c r="D38" s="1"/>
      <c r="E38" s="1"/>
      <c r="F38" s="1"/>
      <c r="G38" s="1"/>
      <c r="H38" s="1"/>
      <c r="I38" s="1"/>
    </row>
    <row r="39" spans="1:9">
      <c r="A39" s="57" t="s">
        <v>32</v>
      </c>
      <c r="B39" s="16">
        <f>D32-B22</f>
        <v>22446</v>
      </c>
      <c r="C39" s="15">
        <f>E32-C22</f>
        <v>53600</v>
      </c>
      <c r="D39" s="1"/>
      <c r="E39" s="1"/>
      <c r="F39" s="1"/>
      <c r="G39" s="1"/>
      <c r="H39" s="1"/>
      <c r="I39" s="1"/>
    </row>
    <row r="40" spans="1:9">
      <c r="A40" s="58" t="s">
        <v>24</v>
      </c>
      <c r="B40" s="13">
        <v>0</v>
      </c>
      <c r="C40" s="12">
        <v>4000</v>
      </c>
      <c r="D40" s="22"/>
      <c r="E40" s="1"/>
      <c r="F40" s="1"/>
      <c r="G40" s="1"/>
      <c r="H40" s="1"/>
      <c r="I40" s="1"/>
    </row>
    <row r="41" spans="1:9">
      <c r="A41" s="16" t="s">
        <v>27</v>
      </c>
      <c r="B41" s="16">
        <f>B39-B40</f>
        <v>22446</v>
      </c>
      <c r="C41" s="16">
        <f>C39-C40</f>
        <v>49600</v>
      </c>
      <c r="D41" s="1"/>
      <c r="E41" s="1"/>
      <c r="F41" s="1"/>
      <c r="G41" s="1"/>
      <c r="H41" s="1"/>
      <c r="I41" s="1"/>
    </row>
    <row r="42" spans="1:9">
      <c r="A42" s="13" t="s">
        <v>29</v>
      </c>
      <c r="B42" s="13">
        <f>B10/15</f>
        <v>13061.666666666666</v>
      </c>
      <c r="C42" s="13">
        <f>C10/15</f>
        <v>23646.666666666668</v>
      </c>
      <c r="D42" s="1"/>
      <c r="E42" s="1"/>
      <c r="F42" s="1"/>
      <c r="G42" s="1"/>
      <c r="H42" s="1"/>
      <c r="I42" s="1"/>
    </row>
    <row r="43" spans="1:9">
      <c r="A43" s="13" t="s">
        <v>30</v>
      </c>
      <c r="B43" s="13">
        <f>B41-B42</f>
        <v>9384.3333333333339</v>
      </c>
      <c r="C43" s="13">
        <f>C41-C42</f>
        <v>25953.333333333332</v>
      </c>
      <c r="D43" s="1"/>
      <c r="E43" s="1"/>
      <c r="F43" s="1"/>
      <c r="G43" s="1"/>
      <c r="H43" s="1"/>
      <c r="I43" s="1"/>
    </row>
    <row r="44" spans="1:9" ht="15.75" thickBot="1">
      <c r="A44" s="13" t="s">
        <v>26</v>
      </c>
      <c r="B44" s="13">
        <f>B43*31.4/100</f>
        <v>2946.6806666666666</v>
      </c>
      <c r="C44" s="13">
        <f>C43*31.4/100</f>
        <v>8149.3466666666664</v>
      </c>
      <c r="D44" s="1"/>
      <c r="E44" s="1"/>
      <c r="F44" s="1"/>
      <c r="G44" s="1"/>
      <c r="H44" s="1"/>
      <c r="I44" s="1"/>
    </row>
    <row r="45" spans="1:9" ht="15.75" thickBot="1">
      <c r="A45" s="59" t="s">
        <v>28</v>
      </c>
      <c r="B45" s="10">
        <f>B41-B44</f>
        <v>19499.319333333333</v>
      </c>
      <c r="C45" s="9">
        <f>C41-C44</f>
        <v>41450.653333333335</v>
      </c>
      <c r="D45" s="1"/>
      <c r="E45" s="1"/>
      <c r="F45" s="1"/>
      <c r="G45" s="1"/>
      <c r="H45" s="1"/>
      <c r="I45" s="1"/>
    </row>
    <row r="46" spans="1:9">
      <c r="A46" s="22"/>
      <c r="B46" s="55"/>
      <c r="C46" s="23"/>
      <c r="D46" s="1"/>
      <c r="E46" s="1"/>
      <c r="F46" s="1"/>
      <c r="G46" s="1"/>
      <c r="H46" s="1"/>
      <c r="I46" s="1"/>
    </row>
    <row r="47" spans="1:9">
      <c r="A47" s="20"/>
      <c r="B47" s="20"/>
      <c r="C47" s="20"/>
      <c r="D47" s="22"/>
      <c r="E47" s="1"/>
      <c r="F47" s="1"/>
      <c r="G47" s="1"/>
      <c r="H47" s="1"/>
      <c r="I47" s="1"/>
    </row>
    <row r="48" spans="1:9">
      <c r="A48" s="22"/>
      <c r="B48" s="23"/>
      <c r="C48" s="23"/>
      <c r="D48" s="22"/>
      <c r="E48" s="1"/>
      <c r="F48" s="1"/>
      <c r="G48" s="1"/>
      <c r="H48" s="1"/>
      <c r="I48" s="1"/>
    </row>
    <row r="49" spans="1:9">
      <c r="A49" s="22"/>
      <c r="B49" s="23"/>
      <c r="C49" s="23"/>
      <c r="D49" s="22"/>
      <c r="E49" s="1"/>
      <c r="F49" s="1"/>
      <c r="G49" s="1"/>
      <c r="H49" s="1"/>
      <c r="I49" s="1"/>
    </row>
    <row r="50" spans="1:9">
      <c r="A50" s="22"/>
      <c r="B50" s="23"/>
      <c r="C50" s="23"/>
      <c r="D50" s="22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 ht="15.75" thickBot="1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64" t="s">
        <v>12</v>
      </c>
      <c r="G53" s="65"/>
      <c r="H53" s="1"/>
      <c r="I53" s="1"/>
    </row>
    <row r="54" spans="1:9">
      <c r="A54" s="1"/>
      <c r="B54" s="1"/>
      <c r="C54" s="1"/>
      <c r="D54" s="1"/>
      <c r="E54" s="1"/>
      <c r="F54" s="56">
        <v>55</v>
      </c>
      <c r="G54" s="18">
        <v>100</v>
      </c>
      <c r="H54" s="1"/>
      <c r="I54" s="1"/>
    </row>
    <row r="55" spans="1:9">
      <c r="A55" s="69" t="s">
        <v>25</v>
      </c>
      <c r="B55" s="69"/>
      <c r="C55" s="69"/>
      <c r="D55" s="69"/>
      <c r="E55" s="69"/>
      <c r="F55" s="54">
        <f>B12/B41</f>
        <v>8.840105141227836</v>
      </c>
      <c r="G55" s="54">
        <f>C12/C41</f>
        <v>7.2016129032258061</v>
      </c>
      <c r="H55" s="1" t="s">
        <v>6</v>
      </c>
      <c r="I55" s="1"/>
    </row>
    <row r="56" spans="1:9" ht="27.75" customHeight="1">
      <c r="A56" s="67" t="s">
        <v>31</v>
      </c>
      <c r="B56" s="67"/>
      <c r="C56" s="67"/>
      <c r="D56" s="67"/>
      <c r="E56" s="68"/>
      <c r="F56" s="54">
        <f>B12/B45</f>
        <v>10.175996228791439</v>
      </c>
      <c r="G56" s="54">
        <f>C12/C45</f>
        <v>8.6174757518900389</v>
      </c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</sheetData>
  <mergeCells count="13">
    <mergeCell ref="A56:E56"/>
    <mergeCell ref="A55:E55"/>
    <mergeCell ref="B6:C6"/>
    <mergeCell ref="A6:A7"/>
    <mergeCell ref="B16:C16"/>
    <mergeCell ref="A16:A17"/>
    <mergeCell ref="A26:C27"/>
    <mergeCell ref="F53:G53"/>
    <mergeCell ref="B37:C37"/>
    <mergeCell ref="D26:E26"/>
    <mergeCell ref="A1:H1"/>
    <mergeCell ref="A2:H2"/>
    <mergeCell ref="A3:H3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2010-01-09T16:07:17Z</dcterms:modified>
</cp:coreProperties>
</file>